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07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/>
  <calcPr fullCalcOnLoad="1"/>
</workbook>
</file>

<file path=xl/sharedStrings.xml><?xml version="1.0" encoding="utf-8"?>
<sst xmlns="http://schemas.openxmlformats.org/spreadsheetml/2006/main" count="25" uniqueCount="24">
  <si>
    <t>0-24 kw</t>
  </si>
  <si>
    <t>25-90 kw</t>
  </si>
  <si>
    <t>91-110 kw</t>
  </si>
  <si>
    <t>&gt;110 kw</t>
  </si>
  <si>
    <t>EUR</t>
  </si>
  <si>
    <t>Differenz</t>
  </si>
  <si>
    <t>Jährlich NEU</t>
  </si>
  <si>
    <t>Monatlich NEU</t>
  </si>
  <si>
    <t>Jährlich ALT</t>
  </si>
  <si>
    <t>kW</t>
  </si>
  <si>
    <t>Zahlungsweise</t>
  </si>
  <si>
    <t>jährlich</t>
  </si>
  <si>
    <t>halbjährlich</t>
  </si>
  <si>
    <t>vierteljährlich</t>
  </si>
  <si>
    <t>monatlich</t>
  </si>
  <si>
    <t>motorbezogene Versicherungssteuer - NEU</t>
  </si>
  <si>
    <t>motorbezognene Versicherungssteuer - ALT</t>
  </si>
  <si>
    <t>Steuersätze - NEU</t>
  </si>
  <si>
    <t>gesamt Steuerbelastung pro Jahr - Neu</t>
  </si>
  <si>
    <t>gesamt Steuerbelastung pro Jahr - ALT</t>
  </si>
  <si>
    <t>Veränderung:</t>
  </si>
  <si>
    <t>Steuerrechner - motorbezogene Versicherungssteuer</t>
  </si>
  <si>
    <t>Mehrbelastung im Jahr:</t>
  </si>
  <si>
    <t xml:space="preserve">Hier die Kilowatt eingeben: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</si>
</sst>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4" fontId="2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9">
    <xf numFmtId="0" fontId="0" fillId="0" borderId="0" xfId="0" applyFont="1" applyAlignment="1">
      <alignment/>
    </xf>
    <xf numFmtId="164" fontId="3" fillId="0" borderId="0" xfId="46" applyFont="1" applyAlignment="1">
      <alignment/>
    </xf>
    <xf numFmtId="164" fontId="0" fillId="0" borderId="0" xfId="46" applyFont="1" applyAlignment="1">
      <alignment/>
    </xf>
    <xf numFmtId="9" fontId="0" fillId="0" borderId="0" xfId="49" applyFont="1" applyAlignment="1">
      <alignment/>
    </xf>
    <xf numFmtId="164" fontId="0" fillId="0" borderId="0" xfId="46" applyFont="1" applyFill="1" applyAlignment="1">
      <alignment/>
    </xf>
    <xf numFmtId="164" fontId="0" fillId="0" borderId="10" xfId="46" applyFont="1" applyBorder="1" applyAlignment="1">
      <alignment/>
    </xf>
    <xf numFmtId="164" fontId="0" fillId="0" borderId="11" xfId="46" applyFont="1" applyBorder="1" applyAlignment="1">
      <alignment/>
    </xf>
    <xf numFmtId="164" fontId="0" fillId="0" borderId="0" xfId="46" applyFont="1" applyBorder="1" applyAlignment="1">
      <alignment/>
    </xf>
    <xf numFmtId="164" fontId="0" fillId="0" borderId="12" xfId="46" applyFont="1" applyBorder="1" applyAlignment="1">
      <alignment/>
    </xf>
    <xf numFmtId="164" fontId="0" fillId="0" borderId="13" xfId="46" applyFont="1" applyBorder="1" applyAlignment="1">
      <alignment/>
    </xf>
    <xf numFmtId="164" fontId="0" fillId="0" borderId="14" xfId="46" applyFont="1" applyBorder="1" applyAlignment="1">
      <alignment/>
    </xf>
    <xf numFmtId="164" fontId="0" fillId="0" borderId="15" xfId="46" applyFont="1" applyBorder="1" applyAlignment="1">
      <alignment/>
    </xf>
    <xf numFmtId="164" fontId="0" fillId="0" borderId="0" xfId="46" applyFont="1" applyAlignment="1">
      <alignment/>
    </xf>
    <xf numFmtId="164" fontId="3" fillId="0" borderId="16" xfId="46" applyFont="1" applyBorder="1" applyAlignment="1">
      <alignment horizontal="center"/>
    </xf>
    <xf numFmtId="164" fontId="3" fillId="0" borderId="17" xfId="46" applyFont="1" applyBorder="1" applyAlignment="1">
      <alignment horizontal="center"/>
    </xf>
    <xf numFmtId="164" fontId="0" fillId="0" borderId="0" xfId="46" applyFont="1" applyBorder="1" applyAlignment="1">
      <alignment/>
    </xf>
    <xf numFmtId="164" fontId="3" fillId="0" borderId="0" xfId="46" applyFont="1" applyFill="1" applyBorder="1" applyAlignment="1">
      <alignment horizontal="right"/>
    </xf>
    <xf numFmtId="164" fontId="5" fillId="0" borderId="0" xfId="46" applyFont="1" applyAlignment="1">
      <alignment/>
    </xf>
    <xf numFmtId="164" fontId="5" fillId="33" borderId="10" xfId="46" applyFont="1" applyFill="1" applyBorder="1" applyAlignment="1">
      <alignment/>
    </xf>
    <xf numFmtId="164" fontId="5" fillId="33" borderId="16" xfId="46" applyFont="1" applyFill="1" applyBorder="1" applyAlignment="1">
      <alignment/>
    </xf>
    <xf numFmtId="164" fontId="3" fillId="0" borderId="11" xfId="46" applyFont="1" applyBorder="1" applyAlignment="1">
      <alignment/>
    </xf>
    <xf numFmtId="164" fontId="3" fillId="0" borderId="0" xfId="46" applyFont="1" applyBorder="1" applyAlignment="1">
      <alignment/>
    </xf>
    <xf numFmtId="164" fontId="3" fillId="0" borderId="18" xfId="46" applyFont="1" applyBorder="1" applyAlignment="1">
      <alignment/>
    </xf>
    <xf numFmtId="164" fontId="0" fillId="0" borderId="18" xfId="46" applyFont="1" applyBorder="1" applyAlignment="1">
      <alignment/>
    </xf>
    <xf numFmtId="10" fontId="0" fillId="0" borderId="19" xfId="46" applyNumberFormat="1" applyFont="1" applyBorder="1" applyAlignment="1">
      <alignment/>
    </xf>
    <xf numFmtId="164" fontId="6" fillId="34" borderId="20" xfId="46" applyFont="1" applyFill="1" applyBorder="1" applyAlignment="1" applyProtection="1">
      <alignment horizontal="right"/>
      <protection locked="0"/>
    </xf>
    <xf numFmtId="164" fontId="6" fillId="33" borderId="21" xfId="46" applyFont="1" applyFill="1" applyBorder="1" applyAlignment="1">
      <alignment/>
    </xf>
    <xf numFmtId="164" fontId="0" fillId="0" borderId="0" xfId="46" applyFont="1" applyAlignment="1">
      <alignment horizontal="right"/>
    </xf>
    <xf numFmtId="164" fontId="0" fillId="0" borderId="22" xfId="46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13.140625" style="2" customWidth="1"/>
    <col min="2" max="2" width="23.140625" style="2" customWidth="1"/>
    <col min="3" max="3" width="10.57421875" style="2" customWidth="1"/>
    <col min="4" max="4" width="11.57421875" style="2" customWidth="1"/>
    <col min="5" max="5" width="13.00390625" style="2" customWidth="1"/>
    <col min="6" max="16384" width="11.421875" style="2" customWidth="1"/>
  </cols>
  <sheetData>
    <row r="1" ht="12.75">
      <c r="A1" s="1" t="s">
        <v>21</v>
      </c>
    </row>
    <row r="2" ht="13.5" thickBot="1">
      <c r="A2" s="1"/>
    </row>
    <row r="3" spans="1:4" ht="13.5" thickBot="1">
      <c r="A3" s="27" t="s">
        <v>23</v>
      </c>
      <c r="B3" s="28"/>
      <c r="C3" s="25">
        <v>80</v>
      </c>
      <c r="D3" s="4" t="s">
        <v>9</v>
      </c>
    </row>
    <row r="4" spans="1:4" ht="12.75">
      <c r="A4" s="12"/>
      <c r="B4" s="15"/>
      <c r="C4" s="16"/>
      <c r="D4" s="4"/>
    </row>
    <row r="5" spans="1:6" ht="12.75">
      <c r="A5" s="18" t="s">
        <v>10</v>
      </c>
      <c r="B5" s="19"/>
      <c r="C5" s="26" t="s">
        <v>11</v>
      </c>
      <c r="D5" s="26" t="s">
        <v>12</v>
      </c>
      <c r="E5" s="26" t="s">
        <v>13</v>
      </c>
      <c r="F5" s="26" t="s">
        <v>14</v>
      </c>
    </row>
    <row r="6" spans="1:6" ht="12.75">
      <c r="A6" s="20" t="s">
        <v>15</v>
      </c>
      <c r="B6" s="21"/>
      <c r="C6" s="22">
        <f>D21*12</f>
        <v>416.64</v>
      </c>
      <c r="D6" s="22">
        <f>D21*1.06*6</f>
        <v>220.81920000000002</v>
      </c>
      <c r="E6" s="22">
        <f>D21*1.08*3</f>
        <v>112.49279999999999</v>
      </c>
      <c r="F6" s="22">
        <f>D21*1.1</f>
        <v>38.192</v>
      </c>
    </row>
    <row r="7" spans="1:6" ht="12.75">
      <c r="A7" s="6" t="s">
        <v>16</v>
      </c>
      <c r="B7" s="7"/>
      <c r="C7" s="23">
        <f>(C3-24)*B23*12</f>
        <v>369.6</v>
      </c>
      <c r="D7" s="23">
        <f>(C3-24)*B23*6*1.06</f>
        <v>195.88800000000003</v>
      </c>
      <c r="E7" s="23">
        <f>(C3-24)*B23*1.08*3</f>
        <v>99.79200000000003</v>
      </c>
      <c r="F7" s="23">
        <f>(C3-24)*B23*1.1</f>
        <v>33.88000000000001</v>
      </c>
    </row>
    <row r="8" spans="1:6" ht="12.75">
      <c r="A8" s="20" t="s">
        <v>18</v>
      </c>
      <c r="B8" s="21"/>
      <c r="C8" s="22">
        <f>C6</f>
        <v>416.64</v>
      </c>
      <c r="D8" s="22">
        <f>D6*2</f>
        <v>441.63840000000005</v>
      </c>
      <c r="E8" s="22">
        <f>E6*4</f>
        <v>449.97119999999995</v>
      </c>
      <c r="F8" s="22">
        <f>F6*12</f>
        <v>458.304</v>
      </c>
    </row>
    <row r="9" spans="1:6" ht="12.75">
      <c r="A9" s="6" t="s">
        <v>19</v>
      </c>
      <c r="B9" s="7"/>
      <c r="C9" s="23">
        <f>C7</f>
        <v>369.6</v>
      </c>
      <c r="D9" s="23">
        <f>D7*2</f>
        <v>391.77600000000007</v>
      </c>
      <c r="E9" s="23">
        <f>E7*4</f>
        <v>399.1680000000001</v>
      </c>
      <c r="F9" s="23">
        <f>F7*12</f>
        <v>406.5600000000001</v>
      </c>
    </row>
    <row r="10" spans="1:6" ht="12.75">
      <c r="A10" s="20" t="s">
        <v>22</v>
      </c>
      <c r="B10" s="21"/>
      <c r="C10" s="22">
        <f>C8-C9</f>
        <v>47.039999999999964</v>
      </c>
      <c r="D10" s="22">
        <f>D8-D9</f>
        <v>49.86239999999998</v>
      </c>
      <c r="E10" s="22">
        <f>E8-E9</f>
        <v>50.80319999999983</v>
      </c>
      <c r="F10" s="22">
        <f>F8-F9</f>
        <v>51.74399999999986</v>
      </c>
    </row>
    <row r="11" spans="1:6" ht="12.75">
      <c r="A11" s="9" t="s">
        <v>20</v>
      </c>
      <c r="B11" s="10"/>
      <c r="C11" s="24">
        <f>1-(C7/C6)</f>
        <v>0.11290322580645151</v>
      </c>
      <c r="D11" s="24">
        <f>1-(D7/D6)</f>
        <v>0.11290322580645151</v>
      </c>
      <c r="E11" s="24">
        <f>1-(E7/E6)</f>
        <v>0.11290322580645129</v>
      </c>
      <c r="F11" s="24">
        <f>1-(F7/F6)</f>
        <v>0.1129032258064514</v>
      </c>
    </row>
    <row r="14" ht="12.75" hidden="1"/>
    <row r="15" spans="1:4" ht="12.75" hidden="1">
      <c r="A15" s="5"/>
      <c r="B15" s="13" t="s">
        <v>17</v>
      </c>
      <c r="C15" s="13" t="s">
        <v>9</v>
      </c>
      <c r="D15" s="14" t="s">
        <v>4</v>
      </c>
    </row>
    <row r="16" spans="1:4" ht="12.75" hidden="1">
      <c r="A16" s="6" t="s">
        <v>0</v>
      </c>
      <c r="B16" s="7">
        <v>0</v>
      </c>
      <c r="C16" s="7">
        <v>24</v>
      </c>
      <c r="D16" s="8">
        <f>C16*B16</f>
        <v>0</v>
      </c>
    </row>
    <row r="17" spans="1:4" ht="12.75" hidden="1">
      <c r="A17" s="6" t="s">
        <v>1</v>
      </c>
      <c r="B17" s="7">
        <v>0.62</v>
      </c>
      <c r="C17" s="10">
        <f>IF((C3-24)&lt;=66,(C3-24),66)</f>
        <v>56</v>
      </c>
      <c r="D17" s="8">
        <f>C17*$B$17</f>
        <v>34.72</v>
      </c>
    </row>
    <row r="18" spans="1:4" ht="12.75" hidden="1">
      <c r="A18" s="6" t="s">
        <v>2</v>
      </c>
      <c r="B18" s="7">
        <v>0.66</v>
      </c>
      <c r="C18" s="10">
        <f>IF((C3-90)&lt;=0,0,(IF(C3&gt;110,20,C3-90)))</f>
        <v>0</v>
      </c>
      <c r="D18" s="8">
        <f>C18*$B$18</f>
        <v>0</v>
      </c>
    </row>
    <row r="19" spans="1:4" ht="12.75" hidden="1">
      <c r="A19" s="9" t="s">
        <v>3</v>
      </c>
      <c r="B19" s="10">
        <v>0.75</v>
      </c>
      <c r="C19" s="10">
        <f>IF((C3-110)&lt;=0,0,C3-110)</f>
        <v>0</v>
      </c>
      <c r="D19" s="11">
        <f>C19*$B$19</f>
        <v>0</v>
      </c>
    </row>
    <row r="20" ht="12.75" hidden="1"/>
    <row r="21" spans="1:4" ht="12.75" hidden="1">
      <c r="A21" s="2" t="s">
        <v>7</v>
      </c>
      <c r="D21" s="2">
        <f>SUM(D16:D20)</f>
        <v>34.72</v>
      </c>
    </row>
    <row r="22" spans="1:4" ht="12.75" hidden="1">
      <c r="A22" s="1" t="s">
        <v>6</v>
      </c>
      <c r="B22" s="2">
        <v>12</v>
      </c>
      <c r="D22" s="1">
        <f>D21*B22</f>
        <v>416.64</v>
      </c>
    </row>
    <row r="23" spans="1:4" ht="12.75" hidden="1">
      <c r="A23" s="1" t="s">
        <v>8</v>
      </c>
      <c r="B23" s="2">
        <v>0.55</v>
      </c>
      <c r="D23" s="1">
        <f>(C3-24)*$B$23*$B$22</f>
        <v>369.6</v>
      </c>
    </row>
    <row r="24" ht="6.75" customHeight="1" hidden="1"/>
    <row r="25" spans="1:4" ht="12.75" hidden="1">
      <c r="A25" s="2" t="s">
        <v>5</v>
      </c>
      <c r="D25" s="3">
        <f>1-(D23/D22)</f>
        <v>0.11290322580645151</v>
      </c>
    </row>
    <row r="26" ht="12.75" hidden="1">
      <c r="L26" s="17"/>
    </row>
  </sheetData>
  <sheetProtection password="DF64" sheet="1" objects="1" scenarios="1" selectLockedCells="1"/>
  <mergeCells count="1">
    <mergeCell ref="A3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SISA, Daniela Mag.</dc:creator>
  <cp:keywords/>
  <dc:description/>
  <cp:lastModifiedBy>Franz Gillesberger</cp:lastModifiedBy>
  <dcterms:created xsi:type="dcterms:W3CDTF">2014-01-15T17:03:30Z</dcterms:created>
  <dcterms:modified xsi:type="dcterms:W3CDTF">2014-02-04T14:53:12Z</dcterms:modified>
  <cp:category/>
  <cp:version/>
  <cp:contentType/>
  <cp:contentStatus/>
</cp:coreProperties>
</file>